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<sst xmlns="http://schemas.openxmlformats.org/spreadsheetml/2006/main" count="276" uniqueCount="197">
  <si>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</si>
  <si>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</si>
  <si>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</si>
  <si>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</si>
  <si>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</si>
  <si>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</si>
  <si>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</si>
  <si>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</si>
  <si>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</si>
  <si>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</si>
  <si>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</si>
  <si>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</si>
  <si>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</si>
  <si>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</si>
  <si>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</si>
  <si>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</si>
  <si>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</si>
  <si>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</si>
  <si>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</si>
  <si>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</si>
  <si>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</si>
  <si>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</si>
  <si>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</si>
  <si>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</si>
  <si>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</si>
  <si>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</si>
  <si>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</si>
  <si>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</si>
  <si>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</si>
  <si>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</si>
  <si>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</si>
  <si>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</si>
  <si>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</si>
  <si>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</si>
  <si>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</si>
  <si>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</si>
  <si>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</si>
  <si>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</si>
  <si>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</si>
  <si>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</si>
  <si>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</si>
  <si>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</si>
  <si>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</si>
  <si>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</si>
  <si>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</si>
  <si>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</si>
  <si>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</si>
  <si>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</si>
  <si>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</si>
  <si>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</si>
  <si>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</si>
  <si>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</si>
  <si>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</si>
  <si>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</si>
  <si>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</si>
  <si>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</si>
  <si>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</si>
  <si>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</si>
  <si>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</si>
  <si>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</si>
  <si>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</si>
  <si>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</si>
  <si>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</si>
  <si>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</si>
  <si>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</si>
  <si>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</si>
  <si>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</si>
  <si>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</si>
  <si>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</si>
  <si>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</si>
  <si>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</si>
  <si>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</si>
  <si>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</si>
  <si>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</si>
  <si>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</si>
  <si>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</si>
  <si>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</si>
  <si>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</si>
  <si>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</si>
  <si>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</si>
  <si>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</si>
  <si>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</si>
  <si>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</si>
  <si>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</si>
  <si>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</si>
  <si>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</si>
  <si>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</si>
  <si>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</si>
  <si>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</si>
  <si>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</si>
  <si>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</si>
  <si>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</si>
  <si>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</si>
  <si>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</si>
  <si>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</si>
  <si>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</si>
  <si>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</si>
  <si>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</si>
  <si>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</si>
  <si>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</si>
  <si>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</si>
  <si>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</si>
  <si>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</si>
  <si>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</si>
  <si>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</si>
  <si>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</si>
  <si>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</si>
  <si>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</si>
  <si>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</si>
  <si>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</si>
  <si>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</si>
  <si>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</si>
  <si>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</si>
  <si>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</si>
  <si>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</si>
  <si>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</si>
  <si>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</si>
  <si>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</si>
  <si>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</si>
  <si>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</si>
  <si>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</si>
  <si>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</si>
  <si>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</si>
  <si>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</si>
  <si>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</si>
  <si>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</si>
  <si>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</si>
  <si>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</si>
  <si>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</si>
  <si>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</si>
  <si>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</si>
  <si>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</si>
  <si>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</si>
  <si>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</si>
  <si>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</si>
  <si>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</si>
  <si>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</si>
  <si>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</si>
  <si>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</si>
  <si>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</si>
  <si>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</si>
  <si>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</si>
  <si>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</si>
  <si>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</si>
  <si>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</si>
  <si>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</si>
  <si>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</si>
  <si>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</si>
  <si>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</si>
  <si>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</si>
  <si>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</si>
  <si>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</si>
  <si>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</si>
  <si>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</si>
  <si>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</si>
  <si>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</si>
  <si>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</si>
  <si>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</si>
  <si>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</si>
  <si>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</si>
  <si>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</si>
  <si>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</si>
  <si>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</si>
  <si>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</si>
  <si>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</si>
  <si>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</si>
  <si>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</si>
  <si>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</si>
  <si>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</si>
  <si>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</si>
  <si>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</si>
  <si>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</si>
  <si>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</si>
  <si>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</si>
  <si>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</si>
  <si>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</si>
  <si>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</si>
  <si>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</si>
  <si>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</si>
  <si>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</si>
  <si>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</si>
  <si>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</si>
  <si>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</si>
  <si>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</si>
  <si>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</si>
  <si>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</si>
  <si>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</si>
  <si>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</si>
  <si>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</si>
  <si>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</si>
  <si>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</si>
  <si>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</si>
  <si>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</si>
  <si>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15 lugares no mínimo</t>
  </si>
  <si>
    <t>Van Escolar</t>
  </si>
  <si>
    <t>ROTEIRO: 04</t>
  </si>
  <si>
    <t>VARZEA - EVA ALVES PEREIRA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</si>
</sst>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35" borderId="0" xfId="62" applyFont="1" applyFill="1" applyBorder="1" applyAlignment="1">
      <alignment horizontal="center" vertical="center"/>
    </xf>
    <xf numFmtId="171" fontId="6" fillId="0" borderId="0" xfId="62" applyFont="1" applyAlignment="1">
      <alignment horizontal="right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51"/>
      <c r="B1" s="51"/>
      <c r="C1" s="51"/>
      <c r="D1" s="51"/>
      <c r="E1" s="51"/>
      <c r="F1" s="51"/>
    </row>
    <row r="2" spans="1:6" ht="11.25" customHeight="1">
      <c r="A2" s="51"/>
      <c r="B2" s="51"/>
      <c r="C2" s="51"/>
      <c r="D2" s="51"/>
      <c r="E2" s="51"/>
      <c r="F2" s="51"/>
    </row>
    <row r="3" spans="1:6" ht="11.25" customHeight="1">
      <c r="A3" s="52" t="s">
        <v>168</v>
      </c>
      <c r="B3" s="52"/>
      <c r="C3" s="52"/>
      <c r="D3" s="52"/>
      <c r="E3" s="52"/>
      <c r="F3" s="52"/>
    </row>
    <row r="4" spans="1:6" ht="11.25" customHeight="1">
      <c r="A4" s="52"/>
      <c r="B4" s="52"/>
      <c r="C4" s="52"/>
      <c r="D4" s="52"/>
      <c r="E4" s="52"/>
      <c r="F4" s="52"/>
    </row>
    <row r="5" spans="1:6" ht="11.25" customHeight="1">
      <c r="A5" s="52" t="s">
        <v>169</v>
      </c>
      <c r="B5" s="52"/>
      <c r="C5" s="52"/>
      <c r="D5" s="52"/>
      <c r="E5" s="52"/>
      <c r="F5" s="52"/>
    </row>
    <row r="6" spans="1:6" ht="11.25" customHeight="1">
      <c r="A6" s="52"/>
      <c r="B6" s="52"/>
      <c r="C6" s="52"/>
      <c r="D6" s="52"/>
      <c r="E6" s="52"/>
      <c r="F6" s="52"/>
    </row>
    <row r="7" spans="1:6" ht="11.25" customHeight="1">
      <c r="A7" s="55"/>
      <c r="B7" s="56"/>
      <c r="C7" s="56"/>
      <c r="D7" s="56"/>
      <c r="E7" s="56"/>
      <c r="F7" s="56"/>
    </row>
    <row r="8" spans="1:6" ht="15" customHeight="1">
      <c r="A8" s="30" t="s">
        <v>190</v>
      </c>
      <c r="B8" s="49" t="s">
        <v>191</v>
      </c>
      <c r="C8" s="50"/>
      <c r="D8" s="50"/>
      <c r="E8" s="50"/>
      <c r="F8" s="50"/>
    </row>
    <row r="9" spans="1:6" ht="11.25" customHeight="1">
      <c r="A9" s="30" t="s">
        <v>195</v>
      </c>
      <c r="B9" s="13" t="s">
        <v>196</v>
      </c>
      <c r="C9" s="13"/>
      <c r="D9" s="13"/>
      <c r="E9" s="53" t="s">
        <v>188</v>
      </c>
      <c r="F9" s="54">
        <v>43467</v>
      </c>
    </row>
    <row r="10" spans="1:6" ht="11.25" customHeight="1">
      <c r="A10" s="30" t="s">
        <v>170</v>
      </c>
      <c r="B10" s="13" t="s">
        <v>194</v>
      </c>
      <c r="C10" s="4"/>
      <c r="D10" s="4"/>
      <c r="E10" s="53"/>
      <c r="F10" s="54"/>
    </row>
    <row r="11" spans="1:6" ht="11.25" customHeight="1">
      <c r="A11" s="30" t="s">
        <v>175</v>
      </c>
      <c r="B11" s="13" t="s">
        <v>193</v>
      </c>
      <c r="C11" s="4"/>
      <c r="D11" s="4"/>
      <c r="E11" s="4"/>
      <c r="F11" s="4"/>
    </row>
    <row r="12" spans="1:6" ht="11.25" customHeight="1">
      <c r="A12" s="45" t="s">
        <v>0</v>
      </c>
      <c r="B12" s="45"/>
      <c r="C12" s="45"/>
      <c r="D12" s="45"/>
      <c r="E12" s="45"/>
      <c r="F12" s="45"/>
    </row>
    <row r="13" spans="1:6" ht="11.25" customHeight="1">
      <c r="A13" s="45"/>
      <c r="B13" s="45"/>
      <c r="C13" s="45"/>
      <c r="D13" s="45"/>
      <c r="E13" s="45"/>
      <c r="F13" s="45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1</v>
      </c>
      <c r="D16" s="34">
        <v>4.6</v>
      </c>
      <c r="E16" s="40">
        <v>0.14285</v>
      </c>
      <c r="F16" s="9">
        <f>(C16*D16*E16)</f>
        <v>0.65711</v>
      </c>
    </row>
    <row r="17" spans="1:6" s="2" customFormat="1" ht="11.25" customHeight="1">
      <c r="A17" s="7" t="s">
        <v>185</v>
      </c>
      <c r="B17" s="7"/>
      <c r="C17" s="41">
        <v>0</v>
      </c>
      <c r="D17" s="34">
        <v>0</v>
      </c>
      <c r="E17" s="40">
        <v>0.28571</v>
      </c>
      <c r="F17" s="9">
        <f>(C17*D17*E17)</f>
        <v>0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0.65711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0.65711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420</v>
      </c>
      <c r="E30" s="8">
        <v>4</v>
      </c>
      <c r="F30" s="7">
        <f>(D30*E30)</f>
        <v>1680</v>
      </c>
    </row>
    <row r="31" spans="1:6" ht="11.25" customHeight="1">
      <c r="A31" s="7" t="s">
        <v>16</v>
      </c>
      <c r="B31" s="7"/>
      <c r="C31" s="7"/>
      <c r="D31" s="39">
        <f>(D30/4)</f>
        <v>105</v>
      </c>
      <c r="E31" s="8">
        <v>4</v>
      </c>
      <c r="F31" s="7">
        <f>(D31*E31)</f>
        <v>420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2100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0.022105263157894735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2100</v>
      </c>
      <c r="E38" s="15">
        <f>SUM(C19)</f>
        <v>1</v>
      </c>
      <c r="F38" s="4">
        <f>D38*E38</f>
        <v>2100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2100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2100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0.022105263157894735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0.65711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0.022105263157894735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0.7652484831578947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5" t="s">
        <v>27</v>
      </c>
      <c r="B52" s="45"/>
      <c r="C52" s="45"/>
      <c r="D52" s="45"/>
      <c r="E52" s="45"/>
      <c r="F52" s="45"/>
    </row>
    <row r="53" spans="1:6" ht="11.25" customHeight="1">
      <c r="A53" s="45"/>
      <c r="B53" s="45"/>
      <c r="C53" s="45"/>
      <c r="D53" s="45"/>
      <c r="E53" s="45"/>
      <c r="F53" s="45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47" t="s">
        <v>189</v>
      </c>
      <c r="B56" s="48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13753.527623922551</v>
      </c>
      <c r="F56" s="18">
        <f aca="true" t="shared" si="2" ref="F56:F70">D56*E56</f>
        <v>0</v>
      </c>
    </row>
    <row r="57" spans="1:6" s="2" customFormat="1" ht="11.25" customHeight="1">
      <c r="A57" s="47" t="s">
        <v>189</v>
      </c>
      <c r="B57" s="48"/>
      <c r="C57" s="19">
        <f t="shared" si="0"/>
        <v>2005</v>
      </c>
      <c r="D57" s="35">
        <v>0</v>
      </c>
      <c r="E57" s="18">
        <f t="shared" si="1"/>
        <v>15281.697359913946</v>
      </c>
      <c r="F57" s="18">
        <f t="shared" si="2"/>
        <v>0</v>
      </c>
    </row>
    <row r="58" spans="1:6" s="2" customFormat="1" ht="11.25" customHeight="1">
      <c r="A58" s="47" t="s">
        <v>189</v>
      </c>
      <c r="B58" s="48"/>
      <c r="C58" s="19">
        <f t="shared" si="0"/>
        <v>2006</v>
      </c>
      <c r="D58" s="35">
        <v>0</v>
      </c>
      <c r="E58" s="18">
        <f t="shared" si="1"/>
        <v>16979.663733237718</v>
      </c>
      <c r="F58" s="18">
        <f t="shared" si="2"/>
        <v>0</v>
      </c>
    </row>
    <row r="59" spans="1:6" s="2" customFormat="1" ht="11.25" customHeight="1">
      <c r="A59" s="47" t="s">
        <v>189</v>
      </c>
      <c r="B59" s="48"/>
      <c r="C59" s="19">
        <f t="shared" si="0"/>
        <v>2007</v>
      </c>
      <c r="D59" s="35">
        <v>0</v>
      </c>
      <c r="E59" s="18">
        <f t="shared" si="1"/>
        <v>18866.293036930798</v>
      </c>
      <c r="F59" s="18">
        <f t="shared" si="2"/>
        <v>0</v>
      </c>
    </row>
    <row r="60" spans="1:6" s="2" customFormat="1" ht="11.25" customHeight="1">
      <c r="A60" s="47" t="s">
        <v>189</v>
      </c>
      <c r="B60" s="48"/>
      <c r="C60" s="19">
        <f t="shared" si="0"/>
        <v>2008</v>
      </c>
      <c r="D60" s="35">
        <v>0</v>
      </c>
      <c r="E60" s="18">
        <f t="shared" si="1"/>
        <v>20962.547818811996</v>
      </c>
      <c r="F60" s="18">
        <f t="shared" si="2"/>
        <v>0</v>
      </c>
    </row>
    <row r="61" spans="1:6" s="2" customFormat="1" ht="11.25" customHeight="1">
      <c r="A61" s="47" t="s">
        <v>189</v>
      </c>
      <c r="B61" s="48"/>
      <c r="C61" s="19">
        <f t="shared" si="0"/>
        <v>2009</v>
      </c>
      <c r="D61" s="35">
        <v>0</v>
      </c>
      <c r="E61" s="18">
        <f t="shared" si="1"/>
        <v>23291.719798679995</v>
      </c>
      <c r="F61" s="18">
        <f t="shared" si="2"/>
        <v>0</v>
      </c>
    </row>
    <row r="62" spans="1:6" s="2" customFormat="1" ht="11.25" customHeight="1">
      <c r="A62" s="47" t="s">
        <v>189</v>
      </c>
      <c r="B62" s="48"/>
      <c r="C62" s="19">
        <f t="shared" si="0"/>
        <v>2010</v>
      </c>
      <c r="D62" s="35">
        <v>0</v>
      </c>
      <c r="E62" s="18">
        <f t="shared" si="1"/>
        <v>25879.688665199996</v>
      </c>
      <c r="F62" s="18">
        <f t="shared" si="2"/>
        <v>0</v>
      </c>
    </row>
    <row r="63" spans="1:6" s="2" customFormat="1" ht="11.25" customHeight="1">
      <c r="A63" s="47" t="s">
        <v>189</v>
      </c>
      <c r="B63" s="48"/>
      <c r="C63" s="19">
        <f t="shared" si="0"/>
        <v>2011</v>
      </c>
      <c r="D63" s="35">
        <v>0</v>
      </c>
      <c r="E63" s="18">
        <f t="shared" si="1"/>
        <v>28755.209627999997</v>
      </c>
      <c r="F63" s="18">
        <f t="shared" si="2"/>
        <v>0</v>
      </c>
    </row>
    <row r="64" spans="1:6" s="2" customFormat="1" ht="11.25" customHeight="1">
      <c r="A64" s="47" t="s">
        <v>189</v>
      </c>
      <c r="B64" s="48"/>
      <c r="C64" s="19">
        <f t="shared" si="0"/>
        <v>2012</v>
      </c>
      <c r="D64" s="35">
        <v>0</v>
      </c>
      <c r="E64" s="18">
        <f t="shared" si="1"/>
        <v>31950.232919999995</v>
      </c>
      <c r="F64" s="18">
        <f t="shared" si="2"/>
        <v>0</v>
      </c>
    </row>
    <row r="65" spans="1:6" s="2" customFormat="1" ht="11.25" customHeight="1">
      <c r="A65" s="47" t="s">
        <v>189</v>
      </c>
      <c r="B65" s="48"/>
      <c r="C65" s="19">
        <f t="shared" si="0"/>
        <v>2013</v>
      </c>
      <c r="D65" s="35">
        <v>1</v>
      </c>
      <c r="E65" s="18">
        <f t="shared" si="1"/>
        <v>35500.258799999996</v>
      </c>
      <c r="F65" s="18">
        <f t="shared" si="2"/>
        <v>35500.258799999996</v>
      </c>
    </row>
    <row r="66" spans="1:6" s="2" customFormat="1" ht="11.25" customHeight="1">
      <c r="A66" s="47" t="s">
        <v>189</v>
      </c>
      <c r="B66" s="48"/>
      <c r="C66" s="19">
        <f t="shared" si="0"/>
        <v>2014</v>
      </c>
      <c r="D66" s="35">
        <v>0</v>
      </c>
      <c r="E66" s="18">
        <f t="shared" si="1"/>
        <v>39444.731999999996</v>
      </c>
      <c r="F66" s="18">
        <f t="shared" si="2"/>
        <v>0</v>
      </c>
    </row>
    <row r="67" spans="1:6" s="2" customFormat="1" ht="11.25" customHeight="1">
      <c r="A67" s="47" t="s">
        <v>189</v>
      </c>
      <c r="B67" s="48"/>
      <c r="C67" s="19">
        <f t="shared" si="0"/>
        <v>2015</v>
      </c>
      <c r="D67" s="35">
        <v>0</v>
      </c>
      <c r="E67" s="18">
        <f t="shared" si="1"/>
        <v>43827.479999999996</v>
      </c>
      <c r="F67" s="18">
        <f t="shared" si="2"/>
        <v>0</v>
      </c>
    </row>
    <row r="68" spans="1:6" s="2" customFormat="1" ht="11.25" customHeight="1">
      <c r="A68" s="47" t="s">
        <v>189</v>
      </c>
      <c r="B68" s="48"/>
      <c r="C68" s="19">
        <f t="shared" si="0"/>
        <v>2016</v>
      </c>
      <c r="D68" s="35">
        <v>0</v>
      </c>
      <c r="E68" s="18">
        <f t="shared" si="1"/>
        <v>48697.2</v>
      </c>
      <c r="F68" s="18">
        <f t="shared" si="2"/>
        <v>0</v>
      </c>
    </row>
    <row r="69" spans="1:6" s="2" customFormat="1" ht="11.25" customHeight="1">
      <c r="A69" s="47" t="s">
        <v>189</v>
      </c>
      <c r="B69" s="48"/>
      <c r="C69" s="19">
        <f t="shared" si="0"/>
        <v>2017</v>
      </c>
      <c r="D69" s="35">
        <v>0</v>
      </c>
      <c r="E69" s="18">
        <f t="shared" si="1"/>
        <v>54108</v>
      </c>
      <c r="F69" s="18">
        <f t="shared" si="2"/>
        <v>0</v>
      </c>
    </row>
    <row r="70" spans="1:6" s="2" customFormat="1" ht="11.25" customHeight="1">
      <c r="A70" s="47" t="s">
        <v>189</v>
      </c>
      <c r="B70" s="48"/>
      <c r="C70" s="19">
        <f>(C71-1)</f>
        <v>2018</v>
      </c>
      <c r="D70" s="35">
        <v>0</v>
      </c>
      <c r="E70" s="18">
        <f>(E71-(E71*0.1))</f>
        <v>60120</v>
      </c>
      <c r="F70" s="18">
        <f t="shared" si="2"/>
        <v>0</v>
      </c>
    </row>
    <row r="71" spans="1:6" s="2" customFormat="1" ht="11.25" customHeight="1">
      <c r="A71" s="47" t="s">
        <v>189</v>
      </c>
      <c r="B71" s="48"/>
      <c r="C71" s="19">
        <v>2019</v>
      </c>
      <c r="D71" s="35">
        <v>0</v>
      </c>
      <c r="E71" s="18">
        <v>66800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35500.258799999996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35500.258799999996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35500.258799999996</v>
      </c>
      <c r="D76" s="4"/>
      <c r="E76" s="4"/>
      <c r="F76" s="4">
        <f>SUM(C76:E76)</f>
        <v>35500.258799999996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35500.258799999996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35500.258799999996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2100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33400.258799999996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5" t="s">
        <v>37</v>
      </c>
      <c r="B85" s="45"/>
      <c r="C85" s="45"/>
      <c r="D85" s="45"/>
      <c r="E85" s="45"/>
      <c r="F85" s="45"/>
    </row>
    <row r="86" spans="1:6" ht="11.25" customHeight="1">
      <c r="A86" s="45"/>
      <c r="B86" s="45"/>
      <c r="C86" s="45"/>
      <c r="D86" s="45"/>
      <c r="E86" s="45"/>
      <c r="F86" s="45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33400.258799999996</v>
      </c>
      <c r="E89" s="11">
        <v>0.005555555555555556</v>
      </c>
      <c r="F89" s="24">
        <f>D89*E89</f>
        <v>185.5569933333333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185.5569933333333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2042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0.09087022200457068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10650.077639999998</v>
      </c>
      <c r="E96" s="26">
        <f>C77</f>
        <v>1</v>
      </c>
      <c r="F96" s="25">
        <f>D96*E96</f>
        <v>10650.077639999998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10650.077639999998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2042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24504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0.4346260871694416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0.09087022200457068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0.4346260871694416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-0.34375586516487094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35500.258799999996</v>
      </c>
      <c r="E108" s="11">
        <v>0.0006666666666666666</v>
      </c>
      <c r="F108" s="24">
        <f>D108*E108</f>
        <v>23.6668392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2042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0.011590028991185112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35500.258799999996</v>
      </c>
      <c r="E113" s="11">
        <v>0.0008333333333333334</v>
      </c>
      <c r="F113" s="24">
        <f>(D113*E113)</f>
        <v>29.583548999999998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2042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0.014487536238981389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185.5569933333333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23.6668392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29.583548999999998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238.8073815333333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2042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0.11694778723473717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0.4346260871694416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0.5515738744041788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5" t="s">
        <v>61</v>
      </c>
      <c r="B127" s="45"/>
      <c r="C127" s="45"/>
      <c r="D127" s="45"/>
      <c r="E127" s="45"/>
      <c r="F127" s="45"/>
    </row>
    <row r="128" spans="1:6" ht="11.25" customHeight="1">
      <c r="A128" s="45"/>
      <c r="B128" s="45"/>
      <c r="C128" s="45"/>
      <c r="D128" s="45"/>
      <c r="E128" s="45"/>
      <c r="F128" s="45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35500.258799999996</v>
      </c>
      <c r="E131" s="11">
        <v>0.002777777777777778</v>
      </c>
      <c r="F131" s="24">
        <f>(D131*E131)</f>
        <v>98.61183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2042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0.0482917874632713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5" t="s">
        <v>63</v>
      </c>
      <c r="B135" s="45"/>
      <c r="C135" s="45"/>
      <c r="D135" s="45"/>
      <c r="E135" s="45"/>
      <c r="F135" s="45"/>
    </row>
    <row r="136" spans="1:6" ht="11.25" customHeight="1">
      <c r="A136" s="45"/>
      <c r="B136" s="45"/>
      <c r="C136" s="45"/>
      <c r="D136" s="45"/>
      <c r="E136" s="45"/>
      <c r="F136" s="45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2042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1.5755847208619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2042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0.15755847208619003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2042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1.7331431929480903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5" t="s">
        <v>77</v>
      </c>
      <c r="B157" s="45"/>
      <c r="C157" s="45"/>
      <c r="D157" s="45"/>
      <c r="E157" s="45"/>
      <c r="F157" s="45"/>
    </row>
    <row r="158" spans="1:6" ht="11.25" customHeight="1">
      <c r="A158" s="45"/>
      <c r="B158" s="45"/>
      <c r="C158" s="45"/>
      <c r="D158" s="45"/>
      <c r="E158" s="45"/>
      <c r="F158" s="45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2042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0.15755847208619003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2042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0.04726754162585701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2042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0.202590597453477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2042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0.010256692784851452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2042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1.1753183153770812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2042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1.5929916193274567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0.5515738744041788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0.0482917874632713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1.7331431929480903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1.5929916193274567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3.926000474142997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0.7652484831578947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3.926000474142997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4.691248957300892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0.22878141218090348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4.920030369481795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1320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0.6464250734573947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0.7652484831578947</v>
      </c>
      <c r="F224" s="4">
        <f>F225+F226+F227</f>
        <v>0.15846409309032009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0.65711</v>
      </c>
      <c r="F225" s="13">
        <f>E225/E244</f>
        <v>0.13607127946321626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0.017815358648841692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0.022105263157894735</v>
      </c>
      <c r="F227" s="4">
        <f>E227/E244</f>
        <v>0.004577454978262137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3.835130252138426</v>
      </c>
      <c r="F228" s="4">
        <f>F229+F233+F234+F237</f>
        <v>0.7941609172232393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0.46070365239960814</v>
      </c>
      <c r="F229" s="4">
        <f>F230+F231+F232</f>
        <v>0.09540036742005374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0.4346260871694416</v>
      </c>
      <c r="F230" s="4">
        <f>E230/E244</f>
        <v>0.09000034662269221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0.011590028991185112</v>
      </c>
      <c r="F231" s="4">
        <f>E231/E244</f>
        <v>0.0024000092432717927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0.014487536238981389</v>
      </c>
      <c r="F232" s="4">
        <f>E232/E244</f>
        <v>0.003000011554089741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0.0482917874632713</v>
      </c>
      <c r="F233" s="4">
        <f>E233/E244</f>
        <v>0.01000003851363247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1.73314319294809</v>
      </c>
      <c r="F234" s="4">
        <f>F235+F236</f>
        <v>0.35889122332244294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1.5755847208619</v>
      </c>
      <c r="F235" s="13">
        <f>E235/E244</f>
        <v>0.32626474847494813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0.15755847208619003</v>
      </c>
      <c r="F236" s="4">
        <f>E236/E244</f>
        <v>0.03262647484749482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1.5929916193274567</v>
      </c>
      <c r="F237" s="4">
        <f>F238+F239+F240+F241+F242</f>
        <v>0.3298692879671102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0.15755847208619003</v>
      </c>
      <c r="F238" s="4">
        <f>E238/E244</f>
        <v>0.03262647484749482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0.04726754162585701</v>
      </c>
      <c r="F239" s="4">
        <f>E239/E244</f>
        <v>0.009787942454248445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0.202590597453477</v>
      </c>
      <c r="F240" s="4">
        <f>E240/E244</f>
        <v>0.041951517710447285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0.010256692784851452</v>
      </c>
      <c r="F241" s="4">
        <f>E241/E244</f>
        <v>0.0021239081893379736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1.1753183153770812</v>
      </c>
      <c r="F242" s="4">
        <f>E242/E244</f>
        <v>0.24337944476558165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0.22878141218090348</v>
      </c>
      <c r="F243" s="13">
        <f>E243/E244</f>
        <v>0.047374989686440605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4.829160147477224</v>
      </c>
      <c r="F244" s="4">
        <f>F224+F228+F243</f>
        <v>1</v>
      </c>
    </row>
    <row r="247" spans="4:6" ht="11.25" customHeight="1">
      <c r="D247" s="46" t="s">
        <v>187</v>
      </c>
      <c r="E247" s="46"/>
      <c r="F247" s="46"/>
    </row>
  </sheetData>
  <sheetProtection password="E812" sheet="1"/>
  <mergeCells count="30"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2018-12-27T12:50:49Z</cp:lastPrinted>
  <dcterms:created xsi:type="dcterms:W3CDTF">2006-11-21T01:49:37Z</dcterms:created>
  <dcterms:modified xsi:type="dcterms:W3CDTF">2018-12-27T12:50:55Z</dcterms:modified>
  <cp:category/>
  <cp:version/>
  <cp:contentType/>
  <cp:contentStatus/>
</cp:coreProperties>
</file>